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<sst xmlns="http://schemas.openxmlformats.org/spreadsheetml/2006/main" count="186" uniqueCount="93">
  <si>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</si>
  <si>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</si>
  <si>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</si>
  <si>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</si>
  <si>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</si>
  <si>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</si>
  <si>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</si>
  <si>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</si>
  <si>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</si>
  <si>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</si>
  <si>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</si>
  <si>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</si>
  <si>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</si>
  <si>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</si>
  <si>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</si>
  <si>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</si>
  <si>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</si>
  <si>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</si>
  <si>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</si>
  <si>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</si>
  <si>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</si>
  <si>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</si>
  <si>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</si>
  <si>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</si>
  <si>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</si>
  <si>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</si>
  <si>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</si>
  <si>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</si>
  <si>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</si>
  <si>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</si>
  <si>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</si>
  <si>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</si>
  <si>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</si>
  <si>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</si>
  <si>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</si>
  <si>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</si>
  <si>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</si>
  <si>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</si>
  <si>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</si>
  <si>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</si>
  <si>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</si>
  <si>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</si>
  <si>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</si>
  <si>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</si>
  <si>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</si>
  <si>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</si>
  <si>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</si>
  <si>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</si>
  <si>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</si>
  <si>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</si>
  <si>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</si>
  <si>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</si>
  <si>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</si>
  <si>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</si>
  <si>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</si>
  <si>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</si>
  <si>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</si>
  <si>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</si>
  <si>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</si>
  <si>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</si>
  <si>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</si>
  <si>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</si>
  <si>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</si>
  <si>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</si>
  <si>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</si>
  <si>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</si>
  <si>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</si>
  <si>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</si>
  <si>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</si>
  <si>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</si>
  <si>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</si>
  <si>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</si>
  <si>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</si>
  <si>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</si>
  <si>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</si>
  <si>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</si>
  <si>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</si>
  <si>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</si>
  <si>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</si>
  <si>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</si>
  <si>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</si>
  <si>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</si>
  <si>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</si>
  <si>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</si>
  <si>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</si>
  <si>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</si>
  <si>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</si>
  <si>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</si>
  <si>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план на січень-квітень 2017р.</t>
  </si>
  <si>
    <t>станом на 24.04.2017</t>
  </si>
  <si>
    <r>
      <t xml:space="preserve">станом на 24.04.2017р.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</si>
  <si>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24.04.2017р.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</si>
  <si>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24.04.2017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</si>
</sst>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7"/>
      <color indexed="8"/>
      <name val="Times New Roman"/>
      <family val="1"/>
    </font>
    <font>
      <sz val="6.75"/>
      <color indexed="8"/>
      <name val="Times New Roman"/>
      <family val="1"/>
    </font>
    <font>
      <sz val="6.4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9816880"/>
        <c:axId val="45698737"/>
      </c:lineChart>
      <c:catAx>
        <c:axId val="498168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98737"/>
        <c:crosses val="autoZero"/>
        <c:auto val="0"/>
        <c:lblOffset val="100"/>
        <c:tickLblSkip val="1"/>
        <c:noMultiLvlLbl val="0"/>
      </c:catAx>
      <c:valAx>
        <c:axId val="4569873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8168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8635450"/>
        <c:axId val="10610187"/>
      </c:lineChart>
      <c:catAx>
        <c:axId val="86354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0187"/>
        <c:crosses val="autoZero"/>
        <c:auto val="0"/>
        <c:lblOffset val="100"/>
        <c:tickLblSkip val="1"/>
        <c:noMultiLvlLbl val="0"/>
      </c:catAx>
      <c:valAx>
        <c:axId val="106101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3545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8382820"/>
        <c:axId val="54118789"/>
      </c:lineChart>
      <c:catAx>
        <c:axId val="283828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18789"/>
        <c:crosses val="autoZero"/>
        <c:auto val="0"/>
        <c:lblOffset val="100"/>
        <c:tickLblSkip val="1"/>
        <c:noMultiLvlLbl val="0"/>
      </c:catAx>
      <c:valAx>
        <c:axId val="5411878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38282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7307054"/>
        <c:axId val="21545759"/>
      </c:lineChart>
      <c:catAx>
        <c:axId val="173070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45759"/>
        <c:crosses val="autoZero"/>
        <c:auto val="0"/>
        <c:lblOffset val="100"/>
        <c:tickLblSkip val="1"/>
        <c:noMultiLvlLbl val="0"/>
      </c:catAx>
      <c:valAx>
        <c:axId val="2154575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30705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24.04.2017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квітень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9694104"/>
        <c:axId val="376025"/>
      </c:bar3DChart>
      <c:catAx>
        <c:axId val="5969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025"/>
        <c:crosses val="autoZero"/>
        <c:auto val="1"/>
        <c:lblOffset val="100"/>
        <c:tickLblSkip val="1"/>
        <c:noMultiLvlLbl val="0"/>
      </c:catAx>
      <c:valAx>
        <c:axId val="376025"/>
        <c:scaling>
          <c:orientation val="minMax"/>
          <c:max val="2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94104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384226"/>
        <c:axId val="30458035"/>
      </c:bar3DChart>
      <c:catAx>
        <c:axId val="338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458035"/>
        <c:crosses val="autoZero"/>
        <c:auto val="1"/>
        <c:lblOffset val="100"/>
        <c:tickLblSkip val="1"/>
        <c:noMultiLvlLbl val="0"/>
      </c:catAx>
      <c:valAx>
        <c:axId val="30458035"/>
        <c:scaling>
          <c:orientation val="minMax"/>
          <c:max val="9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4226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04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417 417,1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379 010,8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-38 978,4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квітень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110 560,2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-38 406,3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1399.2856000000002</v>
          </cell>
        </row>
      </sheetData>
      <sheetData sheetId="2">
        <row r="94">
          <cell r="D94">
            <v>7713.34596</v>
          </cell>
        </row>
      </sheetData>
      <sheetData sheetId="3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00180412"/>
      <sheetName val="220804"/>
      <sheetName val="депозит"/>
      <sheetName val="надх"/>
      <sheetName val="залишки  (2)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75</v>
      </c>
      <c r="Q1" s="136"/>
      <c r="R1" s="136"/>
      <c r="S1" s="136"/>
      <c r="T1" s="136"/>
      <c r="U1" s="137"/>
    </row>
    <row r="2" spans="1:21" ht="15" thickBot="1">
      <c r="A2" s="138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66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4" t="s">
        <v>47</v>
      </c>
      <c r="T3" s="145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6">
        <v>0</v>
      </c>
      <c r="T4" s="147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8">
        <v>0</v>
      </c>
      <c r="T5" s="129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0">
        <v>0</v>
      </c>
      <c r="T7" s="131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8">
        <v>0</v>
      </c>
      <c r="T14" s="129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8">
        <v>1</v>
      </c>
      <c r="T15" s="129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8">
        <v>0</v>
      </c>
      <c r="T17" s="129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8">
        <v>0</v>
      </c>
      <c r="T18" s="129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8">
        <v>0</v>
      </c>
      <c r="T19" s="129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8">
        <v>0</v>
      </c>
      <c r="T21" s="129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7">
        <f>SUM(S4:S22)</f>
        <v>1</v>
      </c>
      <c r="T23" s="11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9" t="s">
        <v>33</v>
      </c>
      <c r="Q26" s="119"/>
      <c r="R26" s="119"/>
      <c r="S26" s="11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0" t="s">
        <v>29</v>
      </c>
      <c r="Q27" s="120"/>
      <c r="R27" s="120"/>
      <c r="S27" s="12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>
        <v>42767</v>
      </c>
      <c r="Q28" s="124">
        <f>'[2]січень 17'!$D$94</f>
        <v>9505.30341</v>
      </c>
      <c r="R28" s="124"/>
      <c r="S28" s="12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/>
      <c r="Q29" s="124"/>
      <c r="R29" s="124"/>
      <c r="S29" s="12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5" t="s">
        <v>45</v>
      </c>
      <c r="R31" s="12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40</v>
      </c>
      <c r="R32" s="12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9" t="s">
        <v>30</v>
      </c>
      <c r="Q36" s="119"/>
      <c r="R36" s="119"/>
      <c r="S36" s="11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6" t="s">
        <v>31</v>
      </c>
      <c r="Q37" s="116"/>
      <c r="R37" s="116"/>
      <c r="S37" s="11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1">
        <v>42767</v>
      </c>
      <c r="Q38" s="123">
        <f>104633628.96/1000</f>
        <v>104633.62895999999</v>
      </c>
      <c r="R38" s="123"/>
      <c r="S38" s="12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/>
      <c r="Q39" s="123"/>
      <c r="R39" s="123"/>
      <c r="S39" s="12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74</v>
      </c>
      <c r="Q1" s="136"/>
      <c r="R1" s="136"/>
      <c r="S1" s="136"/>
      <c r="T1" s="136"/>
      <c r="U1" s="137"/>
    </row>
    <row r="2" spans="1:21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73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6">
        <v>0</v>
      </c>
      <c r="T4" s="147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8">
        <v>0</v>
      </c>
      <c r="T5" s="129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0">
        <v>1</v>
      </c>
      <c r="T7" s="131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8">
        <v>0</v>
      </c>
      <c r="T14" s="129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8">
        <v>0</v>
      </c>
      <c r="T15" s="129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8">
        <v>0</v>
      </c>
      <c r="T17" s="129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8">
        <v>0</v>
      </c>
      <c r="T18" s="129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8">
        <v>0</v>
      </c>
      <c r="T19" s="129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8">
        <v>0</v>
      </c>
      <c r="T21" s="129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7">
        <f>SUM(S4:S23)</f>
        <v>1</v>
      </c>
      <c r="T24" s="11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9" t="s">
        <v>33</v>
      </c>
      <c r="Q27" s="119"/>
      <c r="R27" s="119"/>
      <c r="S27" s="11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0" t="s">
        <v>29</v>
      </c>
      <c r="Q28" s="120"/>
      <c r="R28" s="120"/>
      <c r="S28" s="12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1">
        <v>42795</v>
      </c>
      <c r="Q29" s="124">
        <f>'[2]лютий'!$D$94</f>
        <v>7713.34596</v>
      </c>
      <c r="R29" s="124"/>
      <c r="S29" s="12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2"/>
      <c r="Q30" s="124"/>
      <c r="R30" s="124"/>
      <c r="S30" s="12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45</v>
      </c>
      <c r="R32" s="12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7" t="s">
        <v>40</v>
      </c>
      <c r="R33" s="12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9" t="s">
        <v>30</v>
      </c>
      <c r="Q37" s="119"/>
      <c r="R37" s="119"/>
      <c r="S37" s="11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6" t="s">
        <v>31</v>
      </c>
      <c r="Q38" s="116"/>
      <c r="R38" s="116"/>
      <c r="S38" s="11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1">
        <v>42795</v>
      </c>
      <c r="Q39" s="123">
        <v>115182.07822999997</v>
      </c>
      <c r="R39" s="123"/>
      <c r="S39" s="12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2"/>
      <c r="Q40" s="123"/>
      <c r="R40" s="123"/>
      <c r="S40" s="12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78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6">
        <v>0</v>
      </c>
      <c r="V4" s="147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0">
        <v>1</v>
      </c>
      <c r="V7" s="131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28">
        <v>0</v>
      </c>
      <c r="V8" s="129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28">
        <v>0</v>
      </c>
      <c r="V9" s="129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28">
        <v>0</v>
      </c>
      <c r="V11" s="129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28">
        <v>0</v>
      </c>
      <c r="V12" s="129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28">
        <v>0</v>
      </c>
      <c r="V17" s="129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28">
        <v>0</v>
      </c>
      <c r="V20" s="129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28">
        <v>0</v>
      </c>
      <c r="V21" s="129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28">
        <v>0</v>
      </c>
      <c r="V22" s="129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28">
        <v>0</v>
      </c>
      <c r="V23" s="129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28">
        <v>0</v>
      </c>
      <c r="V24" s="129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48">
        <v>0</v>
      </c>
      <c r="V25" s="14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7">
        <f>SUM(U4:U25)</f>
        <v>1</v>
      </c>
      <c r="V26" s="11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 t="s">
        <v>33</v>
      </c>
      <c r="S29" s="119"/>
      <c r="T29" s="119"/>
      <c r="U29" s="11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 t="s">
        <v>29</v>
      </c>
      <c r="S30" s="120"/>
      <c r="T30" s="120"/>
      <c r="U30" s="12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1">
        <v>42826</v>
      </c>
      <c r="S31" s="124">
        <f>'[2]березень'!$D$97</f>
        <v>1399.2856000000002</v>
      </c>
      <c r="T31" s="124"/>
      <c r="U31" s="12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2"/>
      <c r="S32" s="124"/>
      <c r="T32" s="124"/>
      <c r="U32" s="12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5" t="s">
        <v>45</v>
      </c>
      <c r="T34" s="12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7" t="s">
        <v>40</v>
      </c>
      <c r="T35" s="12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 t="s">
        <v>30</v>
      </c>
      <c r="S39" s="119"/>
      <c r="T39" s="119"/>
      <c r="U39" s="119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31</v>
      </c>
      <c r="S40" s="116"/>
      <c r="T40" s="116"/>
      <c r="U40" s="11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1">
        <v>42826</v>
      </c>
      <c r="S41" s="123">
        <v>114548.88999999997</v>
      </c>
      <c r="T41" s="123"/>
      <c r="U41" s="12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2"/>
      <c r="S42" s="123"/>
      <c r="T42" s="123"/>
      <c r="U42" s="12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87</v>
      </c>
      <c r="S1" s="136"/>
      <c r="T1" s="136"/>
      <c r="U1" s="136"/>
      <c r="V1" s="136"/>
      <c r="W1" s="137"/>
    </row>
    <row r="2" spans="1:23" ht="15" thickBot="1">
      <c r="A2" s="138" t="s">
        <v>89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90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17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AVERAGE(N4:N17)</f>
        <v>5112.984285714287</v>
      </c>
      <c r="R4" s="71">
        <v>124.5</v>
      </c>
      <c r="S4" s="72">
        <v>0</v>
      </c>
      <c r="T4" s="73">
        <v>0</v>
      </c>
      <c r="U4" s="146">
        <v>0</v>
      </c>
      <c r="V4" s="147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5113</v>
      </c>
      <c r="R5" s="75">
        <v>0</v>
      </c>
      <c r="S5" s="69">
        <v>0</v>
      </c>
      <c r="T5" s="76">
        <v>0</v>
      </c>
      <c r="U5" s="128">
        <v>1</v>
      </c>
      <c r="V5" s="129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5113</v>
      </c>
      <c r="R6" s="77">
        <v>0</v>
      </c>
      <c r="S6" s="78">
        <v>0</v>
      </c>
      <c r="T6" s="79">
        <v>50</v>
      </c>
      <c r="U6" s="130">
        <v>0</v>
      </c>
      <c r="V6" s="131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5113</v>
      </c>
      <c r="R7" s="77">
        <v>0</v>
      </c>
      <c r="S7" s="78">
        <v>0</v>
      </c>
      <c r="T7" s="79">
        <v>50</v>
      </c>
      <c r="U7" s="130">
        <v>0</v>
      </c>
      <c r="V7" s="131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5113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5113</v>
      </c>
      <c r="R9" s="77">
        <v>0</v>
      </c>
      <c r="S9" s="78">
        <v>0</v>
      </c>
      <c r="T9" s="76">
        <v>0</v>
      </c>
      <c r="U9" s="128">
        <v>0</v>
      </c>
      <c r="V9" s="129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5113</v>
      </c>
      <c r="R10" s="77">
        <v>0</v>
      </c>
      <c r="S10" s="78">
        <v>0</v>
      </c>
      <c r="T10" s="76">
        <v>145</v>
      </c>
      <c r="U10" s="128">
        <v>0</v>
      </c>
      <c r="V10" s="129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5113</v>
      </c>
      <c r="R11" s="75">
        <v>0</v>
      </c>
      <c r="S11" s="69">
        <v>0</v>
      </c>
      <c r="T11" s="76">
        <v>265</v>
      </c>
      <c r="U11" s="128">
        <v>0</v>
      </c>
      <c r="V11" s="129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5113</v>
      </c>
      <c r="R12" s="75">
        <v>0</v>
      </c>
      <c r="S12" s="69">
        <v>0</v>
      </c>
      <c r="T12" s="76">
        <v>6.9</v>
      </c>
      <c r="U12" s="128">
        <v>0</v>
      </c>
      <c r="V12" s="129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5113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5113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5113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5113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11.099999999999994</v>
      </c>
      <c r="E17" s="114">
        <f>26+130.3</f>
        <v>156.3</v>
      </c>
      <c r="F17" s="85">
        <v>102.4</v>
      </c>
      <c r="G17" s="85">
        <v>692.4</v>
      </c>
      <c r="H17" s="69">
        <v>656.9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7.440000000000374</v>
      </c>
      <c r="N17" s="69">
        <v>6267.34</v>
      </c>
      <c r="O17" s="69">
        <v>4700</v>
      </c>
      <c r="P17" s="3">
        <f t="shared" si="2"/>
        <v>1.3334765957446808</v>
      </c>
      <c r="Q17" s="2">
        <v>5113</v>
      </c>
      <c r="R17" s="75">
        <v>0</v>
      </c>
      <c r="S17" s="69">
        <v>0</v>
      </c>
      <c r="T17" s="80">
        <v>0</v>
      </c>
      <c r="U17" s="128">
        <v>0</v>
      </c>
      <c r="V17" s="129"/>
      <c r="W17" s="74">
        <f t="shared" si="3"/>
        <v>0</v>
      </c>
    </row>
    <row r="18" spans="1:23" ht="12.75">
      <c r="A18" s="10">
        <v>42849</v>
      </c>
      <c r="B18" s="69"/>
      <c r="C18" s="80"/>
      <c r="D18" s="80"/>
      <c r="E18" s="80"/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3500</v>
      </c>
      <c r="P18" s="3">
        <f>N18/O18</f>
        <v>0</v>
      </c>
      <c r="Q18" s="2">
        <v>5113</v>
      </c>
      <c r="R18" s="75"/>
      <c r="S18" s="69"/>
      <c r="T18" s="76"/>
      <c r="U18" s="128"/>
      <c r="V18" s="129"/>
      <c r="W18" s="74">
        <f t="shared" si="3"/>
        <v>0</v>
      </c>
    </row>
    <row r="19" spans="1:23" ht="12.75">
      <c r="A19" s="10">
        <v>42850</v>
      </c>
      <c r="B19" s="69"/>
      <c r="C19" s="80"/>
      <c r="D19" s="80"/>
      <c r="E19" s="80"/>
      <c r="F19" s="85"/>
      <c r="G19" s="85"/>
      <c r="H19" s="69"/>
      <c r="I19" s="85"/>
      <c r="J19" s="85"/>
      <c r="K19" s="85"/>
      <c r="L19" s="85"/>
      <c r="M19" s="69">
        <f t="shared" si="1"/>
        <v>0</v>
      </c>
      <c r="N19" s="69"/>
      <c r="O19" s="69">
        <v>3600</v>
      </c>
      <c r="P19" s="3">
        <f t="shared" si="2"/>
        <v>0</v>
      </c>
      <c r="Q19" s="2">
        <v>5113</v>
      </c>
      <c r="R19" s="75"/>
      <c r="S19" s="69"/>
      <c r="T19" s="76"/>
      <c r="U19" s="128"/>
      <c r="V19" s="129"/>
      <c r="W19" s="74">
        <f t="shared" si="3"/>
        <v>0</v>
      </c>
    </row>
    <row r="20" spans="1:23" ht="12.75">
      <c r="A20" s="10">
        <v>42851</v>
      </c>
      <c r="B20" s="69"/>
      <c r="C20" s="80"/>
      <c r="D20" s="80"/>
      <c r="E20" s="80"/>
      <c r="F20" s="85"/>
      <c r="G20" s="69"/>
      <c r="H20" s="69"/>
      <c r="I20" s="85"/>
      <c r="J20" s="85"/>
      <c r="K20" s="85"/>
      <c r="L20" s="85"/>
      <c r="M20" s="69">
        <f t="shared" si="1"/>
        <v>0</v>
      </c>
      <c r="N20" s="69"/>
      <c r="O20" s="69">
        <v>8060</v>
      </c>
      <c r="P20" s="3">
        <f t="shared" si="2"/>
        <v>0</v>
      </c>
      <c r="Q20" s="2">
        <v>5113</v>
      </c>
      <c r="R20" s="75"/>
      <c r="S20" s="69"/>
      <c r="T20" s="76"/>
      <c r="U20" s="128"/>
      <c r="V20" s="129"/>
      <c r="W20" s="74">
        <f t="shared" si="3"/>
        <v>0</v>
      </c>
    </row>
    <row r="21" spans="1:23" ht="12.75">
      <c r="A21" s="10">
        <v>42852</v>
      </c>
      <c r="B21" s="69"/>
      <c r="C21" s="80"/>
      <c r="D21" s="80"/>
      <c r="E21" s="80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10500</v>
      </c>
      <c r="P21" s="3">
        <f t="shared" si="2"/>
        <v>0</v>
      </c>
      <c r="Q21" s="2">
        <v>5113</v>
      </c>
      <c r="R21" s="81"/>
      <c r="S21" s="80"/>
      <c r="T21" s="76"/>
      <c r="U21" s="128"/>
      <c r="V21" s="129"/>
      <c r="W21" s="74">
        <f t="shared" si="3"/>
        <v>0</v>
      </c>
    </row>
    <row r="22" spans="1:23" ht="13.5" thickBot="1">
      <c r="A22" s="10">
        <v>42853</v>
      </c>
      <c r="B22" s="69"/>
      <c r="C22" s="80"/>
      <c r="D22" s="80"/>
      <c r="E22" s="80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16264.8</v>
      </c>
      <c r="P22" s="3">
        <f t="shared" si="2"/>
        <v>0</v>
      </c>
      <c r="Q22" s="2">
        <v>5113</v>
      </c>
      <c r="R22" s="81"/>
      <c r="S22" s="80"/>
      <c r="T22" s="76"/>
      <c r="U22" s="128"/>
      <c r="V22" s="129"/>
      <c r="W22" s="74">
        <f t="shared" si="3"/>
        <v>0</v>
      </c>
    </row>
    <row r="23" spans="1:23" ht="13.5" thickBot="1">
      <c r="A23" s="90" t="s">
        <v>28</v>
      </c>
      <c r="B23" s="92">
        <f aca="true" t="shared" si="4" ref="B23:O23">SUM(B4:B22)</f>
        <v>41612.9</v>
      </c>
      <c r="C23" s="92">
        <f t="shared" si="4"/>
        <v>4569.9</v>
      </c>
      <c r="D23" s="115">
        <f t="shared" si="4"/>
        <v>1864.9299999999996</v>
      </c>
      <c r="E23" s="115">
        <f t="shared" si="4"/>
        <v>2704.97</v>
      </c>
      <c r="F23" s="92">
        <f t="shared" si="4"/>
        <v>1776.15</v>
      </c>
      <c r="G23" s="92">
        <f t="shared" si="4"/>
        <v>4469.55</v>
      </c>
      <c r="H23" s="92">
        <f t="shared" si="4"/>
        <v>14051.9</v>
      </c>
      <c r="I23" s="92">
        <f t="shared" si="4"/>
        <v>800.8</v>
      </c>
      <c r="J23" s="92">
        <f t="shared" si="4"/>
        <v>353.6</v>
      </c>
      <c r="K23" s="92">
        <f t="shared" si="4"/>
        <v>562.6</v>
      </c>
      <c r="L23" s="92">
        <f t="shared" si="4"/>
        <v>3105</v>
      </c>
      <c r="M23" s="91">
        <f t="shared" si="4"/>
        <v>279.3800000000015</v>
      </c>
      <c r="N23" s="91">
        <f t="shared" si="4"/>
        <v>71581.78000000001</v>
      </c>
      <c r="O23" s="91">
        <f t="shared" si="4"/>
        <v>110624.8</v>
      </c>
      <c r="P23" s="93">
        <f>N23/O23</f>
        <v>0.6470681076937541</v>
      </c>
      <c r="Q23" s="2"/>
      <c r="R23" s="82">
        <f>SUM(R4:R22)</f>
        <v>124.5</v>
      </c>
      <c r="S23" s="82">
        <f>SUM(S4:S22)</f>
        <v>0</v>
      </c>
      <c r="T23" s="82">
        <f>SUM(T4:T22)</f>
        <v>516.9</v>
      </c>
      <c r="U23" s="117">
        <f>SUM(U4:U22)</f>
        <v>1</v>
      </c>
      <c r="V23" s="118"/>
      <c r="W23" s="82">
        <f>R23+S23+U23+T23+V23</f>
        <v>642.4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9" t="s">
        <v>33</v>
      </c>
      <c r="S26" s="119"/>
      <c r="T26" s="119"/>
      <c r="U26" s="119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0" t="s">
        <v>29</v>
      </c>
      <c r="S27" s="120"/>
      <c r="T27" s="120"/>
      <c r="U27" s="12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>
        <v>42849</v>
      </c>
      <c r="S28" s="124">
        <v>0</v>
      </c>
      <c r="T28" s="124"/>
      <c r="U28" s="12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/>
      <c r="S29" s="124"/>
      <c r="T29" s="124"/>
      <c r="U29" s="12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5" t="s">
        <v>45</v>
      </c>
      <c r="T31" s="12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40</v>
      </c>
      <c r="T32" s="12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9" t="s">
        <v>30</v>
      </c>
      <c r="S36" s="119"/>
      <c r="T36" s="119"/>
      <c r="U36" s="119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>
        <v>42849</v>
      </c>
      <c r="S38" s="123">
        <v>98510.54941999995</v>
      </c>
      <c r="T38" s="123"/>
      <c r="U38" s="12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2"/>
      <c r="S39" s="123"/>
      <c r="T39" s="123"/>
      <c r="U39" s="12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91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5" t="s">
        <v>32</v>
      </c>
      <c r="B27" s="161" t="s">
        <v>43</v>
      </c>
      <c r="C27" s="161"/>
      <c r="D27" s="155" t="s">
        <v>49</v>
      </c>
      <c r="E27" s="167"/>
      <c r="F27" s="168" t="s">
        <v>44</v>
      </c>
      <c r="G27" s="154"/>
      <c r="H27" s="169" t="s">
        <v>52</v>
      </c>
      <c r="I27" s="155"/>
      <c r="J27" s="162"/>
      <c r="K27" s="163"/>
      <c r="L27" s="158" t="s">
        <v>36</v>
      </c>
      <c r="M27" s="159"/>
      <c r="N27" s="160"/>
      <c r="O27" s="152" t="s">
        <v>92</v>
      </c>
      <c r="P27" s="153"/>
    </row>
    <row r="28" spans="1:16" ht="30.75" customHeight="1">
      <c r="A28" s="166"/>
      <c r="B28" s="48" t="s">
        <v>88</v>
      </c>
      <c r="C28" s="22" t="s">
        <v>23</v>
      </c>
      <c r="D28" s="48" t="str">
        <f>B28</f>
        <v>план на січень-квітень 2017р.</v>
      </c>
      <c r="E28" s="22" t="str">
        <f>C28</f>
        <v>факт</v>
      </c>
      <c r="F28" s="47" t="str">
        <f>B28</f>
        <v>план на січень-квітень 2017р.</v>
      </c>
      <c r="G28" s="62" t="str">
        <f>C28</f>
        <v>факт</v>
      </c>
      <c r="H28" s="48" t="str">
        <f>B28</f>
        <v>план на січень-квітень 2017р.</v>
      </c>
      <c r="I28" s="22" t="str">
        <f>C28</f>
        <v>факт</v>
      </c>
      <c r="J28" s="47"/>
      <c r="K28" s="62"/>
      <c r="L28" s="45" t="str">
        <f>D28</f>
        <v>план на січень-квітень 2017р.</v>
      </c>
      <c r="M28" s="22" t="str">
        <f>C28</f>
        <v>факт</v>
      </c>
      <c r="N28" s="46" t="s">
        <v>24</v>
      </c>
      <c r="O28" s="154"/>
      <c r="P28" s="155"/>
    </row>
    <row r="29" spans="1:16" ht="23.25" customHeight="1" thickBot="1">
      <c r="A29" s="44">
        <f>квітень!S38</f>
        <v>98510.54941999995</v>
      </c>
      <c r="B29" s="49">
        <v>8430</v>
      </c>
      <c r="C29" s="49">
        <v>291.67</v>
      </c>
      <c r="D29" s="49">
        <v>0</v>
      </c>
      <c r="E29" s="49">
        <v>0.12</v>
      </c>
      <c r="F29" s="49">
        <v>8500</v>
      </c>
      <c r="G29" s="49">
        <v>1731.12</v>
      </c>
      <c r="H29" s="49">
        <v>4</v>
      </c>
      <c r="I29" s="49">
        <v>4</v>
      </c>
      <c r="J29" s="49"/>
      <c r="K29" s="49"/>
      <c r="L29" s="63">
        <f>H29+F29+D29+J29+B29</f>
        <v>16934</v>
      </c>
      <c r="M29" s="50">
        <f>C29+E29+G29+I29</f>
        <v>2026.9099999999999</v>
      </c>
      <c r="N29" s="51">
        <f>M29-L29</f>
        <v>-14907.09</v>
      </c>
      <c r="O29" s="156">
        <f>квітень!S28</f>
        <v>0</v>
      </c>
      <c r="P29" s="15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220860</v>
      </c>
      <c r="C48" s="32">
        <v>203800.3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57890</v>
      </c>
      <c r="C49" s="32">
        <v>47787.72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71605.7</v>
      </c>
      <c r="C50" s="32">
        <v>69448.53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9330</v>
      </c>
      <c r="C51" s="32">
        <v>6990.18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37900</v>
      </c>
      <c r="C52" s="32">
        <v>32203.73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2430</v>
      </c>
      <c r="C53" s="32">
        <v>2187.7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8100</v>
      </c>
      <c r="C54" s="32">
        <v>7806.86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9301.39999999998</v>
      </c>
      <c r="C55" s="12">
        <v>8785.75000000003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417417.1</v>
      </c>
      <c r="C56" s="9">
        <v>379010.77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8430</v>
      </c>
      <c r="C58" s="9">
        <f>C29</f>
        <v>291.67</v>
      </c>
    </row>
    <row r="59" spans="1:3" ht="25.5">
      <c r="A59" s="83" t="s">
        <v>54</v>
      </c>
      <c r="B59" s="9">
        <f>D29</f>
        <v>0</v>
      </c>
      <c r="C59" s="9">
        <f>E29</f>
        <v>0.12</v>
      </c>
    </row>
    <row r="60" spans="1:3" ht="12.75">
      <c r="A60" s="83" t="s">
        <v>55</v>
      </c>
      <c r="B60" s="9">
        <f>F29</f>
        <v>8500</v>
      </c>
      <c r="C60" s="9">
        <f>G29</f>
        <v>1731.12</v>
      </c>
    </row>
    <row r="61" spans="1:3" ht="25.5">
      <c r="A61" s="83" t="s">
        <v>56</v>
      </c>
      <c r="B61" s="9">
        <f>H29</f>
        <v>4</v>
      </c>
      <c r="C61" s="9">
        <f>I29</f>
        <v>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2017-04-19T09:59:33Z</cp:lastPrinted>
  <dcterms:created xsi:type="dcterms:W3CDTF">2006-11-30T08:16:02Z</dcterms:created>
  <dcterms:modified xsi:type="dcterms:W3CDTF">2017-04-24T08:48:32Z</dcterms:modified>
  <cp:category/>
  <cp:version/>
  <cp:contentType/>
  <cp:contentStatus/>
</cp:coreProperties>
</file>